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45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районы'!$A$1:$P$62</definedName>
  </definedNames>
  <calcPr fullCalcOnLoad="1"/>
</workbook>
</file>

<file path=xl/sharedStrings.xml><?xml version="1.0" encoding="utf-8"?>
<sst xmlns="http://schemas.openxmlformats.org/spreadsheetml/2006/main" count="65" uniqueCount="49">
  <si>
    <t>Сведения о среднемесячной заработной плате работников  муниципальных учреждений образования</t>
  </si>
  <si>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</si>
  <si>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</si>
  <si>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</si>
  <si>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</si>
  <si>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</si>
  <si>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</si>
  <si>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</si>
  <si>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</si>
  <si>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</si>
  <si>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</si>
  <si>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</si>
  <si>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</si>
  <si>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</si>
  <si>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Прочие учреждния (без органов управления образованием) -  всего, в т.ч.: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</si>
  <si>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</si>
  <si>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</si>
  <si>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</si>
  <si>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</si>
  <si>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</si>
  <si>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</si>
  <si>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</si>
  <si>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</si>
  <si>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</si>
  <si>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</si>
  <si>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</si>
  <si>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</si>
  <si>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</si>
  <si>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</si>
  <si>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</si>
  <si>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</si>
  <si>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</si>
  <si>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</si>
  <si>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</si>
  <si>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</si>
  <si>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</si>
  <si>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</si>
  <si>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</si>
  <si>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</si>
  <si>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педагогические работники, реализующие программы общего  образования, в том числе:</t>
  </si>
  <si>
    <t>педагогические работники, реализующие программы дополнительного образования детей</t>
  </si>
  <si>
    <t xml:space="preserve">воспитатели, реализующие программы дошкольного образования </t>
  </si>
  <si>
    <t xml:space="preserve">другие педагогические  работники, реализующие программы дошкольного образования </t>
  </si>
  <si>
    <t>Из них всего работников учреждений молодежной политики, домов молодежи</t>
  </si>
  <si>
    <t>Детско-юношеские спортивные школы, всего, в том числе:</t>
  </si>
  <si>
    <t>Иванова Марина Сергеевна,</t>
  </si>
  <si>
    <t xml:space="preserve">Председатель комитета                                                            Т.А. Павлушина </t>
  </si>
  <si>
    <t>55 - 409,</t>
  </si>
  <si>
    <t xml:space="preserve">Отчет  за  январь  -  август 2019 года  по  Хвойнинскому  муниципальному  району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</si>
</sst>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 horizontal="left"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0" fillId="0" borderId="29" xfId="0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5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0" fillId="0" borderId="38" xfId="0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17" xfId="0" applyFont="1" applyBorder="1" applyAlignment="1">
      <alignment wrapText="1"/>
    </xf>
    <xf numFmtId="0" fontId="4" fillId="10" borderId="27" xfId="0" applyFont="1" applyFill="1" applyBorder="1" applyAlignment="1">
      <alignment horizontal="left"/>
    </xf>
    <xf numFmtId="0" fontId="3" fillId="10" borderId="28" xfId="0" applyFont="1" applyFill="1" applyBorder="1" applyAlignment="1">
      <alignment/>
    </xf>
    <xf numFmtId="0" fontId="3" fillId="10" borderId="40" xfId="0" applyFont="1" applyFill="1" applyBorder="1" applyAlignment="1">
      <alignment/>
    </xf>
    <xf numFmtId="0" fontId="3" fillId="10" borderId="27" xfId="0" applyFont="1" applyFill="1" applyBorder="1" applyAlignment="1">
      <alignment/>
    </xf>
    <xf numFmtId="0" fontId="3" fillId="10" borderId="37" xfId="0" applyFont="1" applyFill="1" applyBorder="1" applyAlignment="1">
      <alignment/>
    </xf>
    <xf numFmtId="0" fontId="2" fillId="10" borderId="34" xfId="0" applyFont="1" applyFill="1" applyBorder="1" applyAlignment="1">
      <alignment/>
    </xf>
    <xf numFmtId="0" fontId="4" fillId="10" borderId="27" xfId="0" applyFont="1" applyFill="1" applyBorder="1" applyAlignment="1">
      <alignment horizontal="left"/>
    </xf>
    <xf numFmtId="0" fontId="4" fillId="10" borderId="14" xfId="0" applyFont="1" applyFill="1" applyBorder="1" applyAlignment="1">
      <alignment horizontal="left"/>
    </xf>
    <xf numFmtId="0" fontId="3" fillId="10" borderId="14" xfId="0" applyFont="1" applyFill="1" applyBorder="1" applyAlignment="1">
      <alignment wrapText="1"/>
    </xf>
    <xf numFmtId="0" fontId="3" fillId="10" borderId="32" xfId="0" applyFont="1" applyFill="1" applyBorder="1" applyAlignment="1">
      <alignment/>
    </xf>
    <xf numFmtId="0" fontId="3" fillId="10" borderId="28" xfId="0" applyFont="1" applyFill="1" applyBorder="1" applyAlignment="1">
      <alignment/>
    </xf>
    <xf numFmtId="0" fontId="3" fillId="10" borderId="37" xfId="0" applyFont="1" applyFill="1" applyBorder="1" applyAlignment="1">
      <alignment/>
    </xf>
    <xf numFmtId="0" fontId="4" fillId="10" borderId="29" xfId="0" applyFont="1" applyFill="1" applyBorder="1" applyAlignment="1">
      <alignment horizontal="left"/>
    </xf>
    <xf numFmtId="0" fontId="3" fillId="10" borderId="15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/>
    </xf>
    <xf numFmtId="0" fontId="3" fillId="10" borderId="28" xfId="0" applyFont="1" applyFill="1" applyBorder="1" applyAlignment="1">
      <alignment horizontal="center" wrapText="1"/>
    </xf>
    <xf numFmtId="0" fontId="4" fillId="34" borderId="41" xfId="0" applyFont="1" applyFill="1" applyBorder="1" applyAlignment="1">
      <alignment horizontal="left"/>
    </xf>
    <xf numFmtId="14" fontId="2" fillId="0" borderId="0" xfId="0" applyNumberFormat="1" applyFont="1" applyAlignment="1">
      <alignment/>
    </xf>
    <xf numFmtId="0" fontId="3" fillId="10" borderId="28" xfId="0" applyFont="1" applyFill="1" applyBorder="1" applyAlignment="1">
      <alignment wrapText="1"/>
    </xf>
    <xf numFmtId="0" fontId="3" fillId="10" borderId="27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33" borderId="22" xfId="0" applyFont="1" applyFill="1" applyBorder="1" applyAlignment="1">
      <alignment/>
    </xf>
    <xf numFmtId="184" fontId="2" fillId="0" borderId="17" xfId="0" applyNumberFormat="1" applyFont="1" applyBorder="1" applyAlignment="1">
      <alignment/>
    </xf>
    <xf numFmtId="184" fontId="2" fillId="0" borderId="21" xfId="0" applyNumberFormat="1" applyFont="1" applyBorder="1" applyAlignment="1">
      <alignment/>
    </xf>
    <xf numFmtId="0" fontId="44" fillId="0" borderId="0" xfId="0" applyFont="1" applyAlignment="1">
      <alignment/>
    </xf>
    <xf numFmtId="184" fontId="44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4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47</xdr:row>
      <xdr:rowOff>47625</xdr:rowOff>
    </xdr:from>
    <xdr:to>
      <xdr:col>5</xdr:col>
      <xdr:colOff>200025</xdr:colOff>
      <xdr:row>51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13315950"/>
          <a:ext cx="914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50" sqref="E50"/>
    </sheetView>
  </sheetViews>
  <sheetFormatPr defaultColWidth="8.88671875" defaultRowHeight="18.75"/>
  <cols>
    <col min="1" max="1" width="2.5546875" style="23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</cols>
  <sheetData>
    <row r="1" spans="1:13" s="3" customFormat="1" ht="30" customHeight="1" thickBot="1">
      <c r="A1" s="1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s="3" customFormat="1" ht="18.75" customHeight="1" hidden="1">
      <c r="A2" s="4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5" s="3" customFormat="1" ht="24.75" customHeight="1" thickBot="1">
      <c r="A3" s="5"/>
      <c r="B3" s="6"/>
      <c r="C3" s="85" t="s">
        <v>48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1:15" s="3" customFormat="1" ht="65.25" customHeight="1" thickBot="1">
      <c r="A4" s="7"/>
      <c r="B4" s="8"/>
      <c r="C4" s="98" t="s">
        <v>1</v>
      </c>
      <c r="D4" s="99"/>
      <c r="E4" s="99"/>
      <c r="F4" s="98" t="s">
        <v>36</v>
      </c>
      <c r="G4" s="99"/>
      <c r="H4" s="104"/>
      <c r="I4" s="98" t="s">
        <v>37</v>
      </c>
      <c r="J4" s="99"/>
      <c r="K4" s="99"/>
      <c r="L4" s="99"/>
      <c r="M4" s="99"/>
      <c r="N4" s="99"/>
      <c r="O4" s="82" t="s">
        <v>38</v>
      </c>
    </row>
    <row r="5" spans="1:15" s="3" customFormat="1" ht="31.5" customHeight="1">
      <c r="A5" s="7"/>
      <c r="B5" s="8"/>
      <c r="C5" s="100" t="s">
        <v>2</v>
      </c>
      <c r="D5" s="102" t="s">
        <v>3</v>
      </c>
      <c r="E5" s="103"/>
      <c r="F5" s="89" t="s">
        <v>15</v>
      </c>
      <c r="G5" s="90"/>
      <c r="H5" s="87" t="s">
        <v>11</v>
      </c>
      <c r="I5" s="91" t="s">
        <v>34</v>
      </c>
      <c r="J5" s="92"/>
      <c r="K5" s="93"/>
      <c r="L5" s="91" t="s">
        <v>35</v>
      </c>
      <c r="M5" s="92"/>
      <c r="N5" s="93"/>
      <c r="O5" s="83"/>
    </row>
    <row r="6" spans="1:15" s="3" customFormat="1" ht="66.75" customHeight="1" thickBot="1">
      <c r="A6" s="9"/>
      <c r="B6" s="8"/>
      <c r="C6" s="101"/>
      <c r="D6" s="33" t="s">
        <v>19</v>
      </c>
      <c r="E6" s="44" t="s">
        <v>11</v>
      </c>
      <c r="F6" s="46" t="s">
        <v>20</v>
      </c>
      <c r="G6" s="42" t="s">
        <v>21</v>
      </c>
      <c r="H6" s="88"/>
      <c r="I6" s="41" t="s">
        <v>16</v>
      </c>
      <c r="J6" s="45" t="s">
        <v>17</v>
      </c>
      <c r="K6" s="43" t="s">
        <v>18</v>
      </c>
      <c r="L6" s="41" t="s">
        <v>16</v>
      </c>
      <c r="M6" s="45" t="s">
        <v>17</v>
      </c>
      <c r="N6" s="43" t="s">
        <v>18</v>
      </c>
      <c r="O6" s="84"/>
    </row>
    <row r="7" spans="1:15" ht="19.5" thickBot="1">
      <c r="A7" s="10">
        <v>1</v>
      </c>
      <c r="B7" s="11">
        <v>2</v>
      </c>
      <c r="C7" s="37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10">
        <v>9</v>
      </c>
      <c r="J7" s="38">
        <v>10</v>
      </c>
      <c r="K7" s="38">
        <v>11</v>
      </c>
      <c r="L7" s="39">
        <v>12</v>
      </c>
      <c r="M7" s="38">
        <v>13</v>
      </c>
      <c r="N7" s="39">
        <v>14</v>
      </c>
      <c r="O7" s="40">
        <v>15</v>
      </c>
    </row>
    <row r="8" spans="1:15" ht="18.75" customHeight="1" thickBot="1">
      <c r="A8" s="51"/>
      <c r="B8" s="70" t="s">
        <v>4</v>
      </c>
      <c r="C8" s="52">
        <f>D8+E8</f>
        <v>121.8</v>
      </c>
      <c r="D8" s="52">
        <f aca="true" t="shared" si="0" ref="D8:N8">D9+D10+D11+D14</f>
        <v>115.1</v>
      </c>
      <c r="E8" s="52">
        <f t="shared" si="0"/>
        <v>6.7</v>
      </c>
      <c r="F8" s="52">
        <f t="shared" si="0"/>
        <v>21080174.2</v>
      </c>
      <c r="G8" s="52">
        <f t="shared" si="0"/>
        <v>1127888.4</v>
      </c>
      <c r="H8" s="52">
        <f t="shared" si="0"/>
        <v>779393.8</v>
      </c>
      <c r="I8" s="52">
        <f t="shared" si="0"/>
        <v>21064424.1</v>
      </c>
      <c r="J8" s="53">
        <f t="shared" si="0"/>
        <v>0</v>
      </c>
      <c r="K8" s="54">
        <f t="shared" si="0"/>
        <v>15750.1</v>
      </c>
      <c r="L8" s="52">
        <f t="shared" si="0"/>
        <v>767153.8</v>
      </c>
      <c r="M8" s="55">
        <f t="shared" si="0"/>
        <v>0</v>
      </c>
      <c r="N8" s="52">
        <f t="shared" si="0"/>
        <v>12240</v>
      </c>
      <c r="O8" s="56">
        <f>F8/D8/8</f>
        <v>22893.32558644657</v>
      </c>
    </row>
    <row r="9" spans="1:15" ht="13.5" customHeight="1" thickBot="1">
      <c r="A9" s="12"/>
      <c r="B9" s="50" t="s">
        <v>5</v>
      </c>
      <c r="C9" s="16">
        <f aca="true" t="shared" si="1" ref="C9:C30">D9+E9</f>
        <v>5</v>
      </c>
      <c r="D9" s="78">
        <v>5</v>
      </c>
      <c r="E9" s="78"/>
      <c r="F9" s="13">
        <v>1524241.2</v>
      </c>
      <c r="G9" s="13">
        <v>40840.1</v>
      </c>
      <c r="H9" s="13"/>
      <c r="I9" s="13">
        <v>1524241.2</v>
      </c>
      <c r="J9" s="13"/>
      <c r="K9" s="13"/>
      <c r="L9" s="13"/>
      <c r="M9" s="13"/>
      <c r="N9" s="13"/>
      <c r="O9" s="56">
        <f aca="true" t="shared" si="2" ref="O9:O47">F9/D9/8</f>
        <v>38106.03</v>
      </c>
    </row>
    <row r="10" spans="1:15" ht="13.5" customHeight="1" thickBot="1">
      <c r="A10" s="12"/>
      <c r="B10" s="50" t="s">
        <v>12</v>
      </c>
      <c r="C10" s="16">
        <f t="shared" si="1"/>
        <v>0</v>
      </c>
      <c r="D10" s="78"/>
      <c r="E10" s="78"/>
      <c r="F10" s="13"/>
      <c r="G10" s="13"/>
      <c r="H10" s="13"/>
      <c r="I10" s="13"/>
      <c r="J10" s="13"/>
      <c r="K10" s="13"/>
      <c r="L10" s="13"/>
      <c r="M10" s="13"/>
      <c r="N10" s="13"/>
      <c r="O10" s="56" t="e">
        <f t="shared" si="2"/>
        <v>#DIV/0!</v>
      </c>
    </row>
    <row r="11" spans="1:18" ht="21.75" customHeight="1" thickBot="1">
      <c r="A11" s="12"/>
      <c r="B11" s="34" t="s">
        <v>25</v>
      </c>
      <c r="C11" s="16">
        <f t="shared" si="1"/>
        <v>54.4</v>
      </c>
      <c r="D11" s="79">
        <f>D12+D13</f>
        <v>53.9</v>
      </c>
      <c r="E11" s="79">
        <f aca="true" t="shared" si="3" ref="E11:N11">E12+E13</f>
        <v>0.5</v>
      </c>
      <c r="F11" s="79">
        <f t="shared" si="3"/>
        <v>13072289.6</v>
      </c>
      <c r="G11" s="79">
        <f t="shared" si="3"/>
        <v>303464.5</v>
      </c>
      <c r="H11" s="79">
        <f t="shared" si="3"/>
        <v>84647.9</v>
      </c>
      <c r="I11" s="79">
        <f t="shared" si="3"/>
        <v>13056539.5</v>
      </c>
      <c r="J11" s="79">
        <f t="shared" si="3"/>
        <v>0</v>
      </c>
      <c r="K11" s="79">
        <f t="shared" si="3"/>
        <v>15750.1</v>
      </c>
      <c r="L11" s="79">
        <f t="shared" si="3"/>
        <v>75407.9</v>
      </c>
      <c r="M11" s="79">
        <f t="shared" si="3"/>
        <v>0</v>
      </c>
      <c r="N11" s="79">
        <f t="shared" si="3"/>
        <v>9240</v>
      </c>
      <c r="O11" s="56">
        <f t="shared" si="2"/>
        <v>30316.070500927643</v>
      </c>
      <c r="Q11" s="80">
        <f>(F11+F25)/(D11+D25)/8</f>
        <v>29939.60049833887</v>
      </c>
      <c r="R11" s="81">
        <f>Q11/29938*100</f>
        <v>100.00534604295166</v>
      </c>
    </row>
    <row r="12" spans="1:18" ht="13.5" customHeight="1" thickBot="1">
      <c r="A12" s="12"/>
      <c r="B12" s="50" t="s">
        <v>24</v>
      </c>
      <c r="C12" s="16">
        <f t="shared" si="1"/>
        <v>45.3</v>
      </c>
      <c r="D12" s="78">
        <v>45.3</v>
      </c>
      <c r="E12" s="78"/>
      <c r="F12" s="13">
        <v>10769043.2</v>
      </c>
      <c r="G12" s="13">
        <v>249103.2</v>
      </c>
      <c r="H12" s="13"/>
      <c r="I12" s="13">
        <v>10767133.1</v>
      </c>
      <c r="J12" s="13"/>
      <c r="K12" s="13">
        <v>1910.1</v>
      </c>
      <c r="L12" s="13"/>
      <c r="M12" s="13"/>
      <c r="N12" s="13"/>
      <c r="O12" s="56">
        <f t="shared" si="2"/>
        <v>29715.902869757174</v>
      </c>
      <c r="Q12" s="80"/>
      <c r="R12" s="80"/>
    </row>
    <row r="13" spans="1:18" ht="13.5" customHeight="1" thickBot="1">
      <c r="A13" s="12"/>
      <c r="B13" s="34" t="s">
        <v>26</v>
      </c>
      <c r="C13" s="16">
        <f t="shared" si="1"/>
        <v>9.1</v>
      </c>
      <c r="D13" s="78">
        <v>8.6</v>
      </c>
      <c r="E13" s="78">
        <v>0.5</v>
      </c>
      <c r="F13" s="13">
        <v>2303246.4</v>
      </c>
      <c r="G13" s="13">
        <v>54361.3</v>
      </c>
      <c r="H13" s="13">
        <v>84647.9</v>
      </c>
      <c r="I13" s="13">
        <v>2289406.4</v>
      </c>
      <c r="J13" s="13"/>
      <c r="K13" s="13">
        <v>13840</v>
      </c>
      <c r="L13" s="13">
        <v>75407.9</v>
      </c>
      <c r="M13" s="13"/>
      <c r="N13" s="13">
        <v>9240</v>
      </c>
      <c r="O13" s="56">
        <f t="shared" si="2"/>
        <v>33477.41860465116</v>
      </c>
      <c r="Q13" s="80"/>
      <c r="R13" s="80"/>
    </row>
    <row r="14" spans="1:18" ht="13.5" customHeight="1" thickBot="1">
      <c r="A14" s="12"/>
      <c r="B14" s="34" t="s">
        <v>22</v>
      </c>
      <c r="C14" s="16">
        <f t="shared" si="1"/>
        <v>62.400000000000006</v>
      </c>
      <c r="D14" s="79">
        <f>D15+D16</f>
        <v>56.2</v>
      </c>
      <c r="E14" s="79">
        <f aca="true" t="shared" si="4" ref="E14:N14">E15+E16</f>
        <v>6.2</v>
      </c>
      <c r="F14" s="79">
        <f t="shared" si="4"/>
        <v>6483643.4</v>
      </c>
      <c r="G14" s="79">
        <f t="shared" si="4"/>
        <v>783583.8</v>
      </c>
      <c r="H14" s="79">
        <f t="shared" si="4"/>
        <v>694745.9</v>
      </c>
      <c r="I14" s="79">
        <f t="shared" si="4"/>
        <v>6483643.4</v>
      </c>
      <c r="J14" s="79">
        <f t="shared" si="4"/>
        <v>0</v>
      </c>
      <c r="K14" s="79">
        <f t="shared" si="4"/>
        <v>0</v>
      </c>
      <c r="L14" s="79">
        <f t="shared" si="4"/>
        <v>691745.9</v>
      </c>
      <c r="M14" s="79">
        <f t="shared" si="4"/>
        <v>0</v>
      </c>
      <c r="N14" s="79">
        <f t="shared" si="4"/>
        <v>3000</v>
      </c>
      <c r="O14" s="56">
        <f t="shared" si="2"/>
        <v>14420.915035587188</v>
      </c>
      <c r="Q14" s="80"/>
      <c r="R14" s="80"/>
    </row>
    <row r="15" spans="1:18" ht="25.5" customHeight="1" thickBot="1">
      <c r="A15" s="12"/>
      <c r="B15" s="34" t="s">
        <v>27</v>
      </c>
      <c r="C15" s="16">
        <f t="shared" si="1"/>
        <v>32.4</v>
      </c>
      <c r="D15" s="78">
        <v>32.4</v>
      </c>
      <c r="E15" s="78"/>
      <c r="F15" s="13">
        <v>3490781.5</v>
      </c>
      <c r="G15" s="13">
        <v>240454.9</v>
      </c>
      <c r="H15" s="13"/>
      <c r="I15" s="13">
        <v>3490781.5</v>
      </c>
      <c r="J15" s="13"/>
      <c r="K15" s="13"/>
      <c r="L15" s="13"/>
      <c r="M15" s="13"/>
      <c r="N15" s="13"/>
      <c r="O15" s="56">
        <f t="shared" si="2"/>
        <v>13467.521219135802</v>
      </c>
      <c r="Q15" s="80"/>
      <c r="R15" s="80"/>
    </row>
    <row r="16" spans="1:18" ht="13.5" customHeight="1" thickBot="1">
      <c r="A16" s="12"/>
      <c r="B16" s="34" t="s">
        <v>28</v>
      </c>
      <c r="C16" s="16">
        <f t="shared" si="1"/>
        <v>30</v>
      </c>
      <c r="D16" s="78">
        <v>23.8</v>
      </c>
      <c r="E16" s="78">
        <v>6.2</v>
      </c>
      <c r="F16" s="13">
        <v>2992861.9</v>
      </c>
      <c r="G16" s="13">
        <v>543128.9</v>
      </c>
      <c r="H16" s="13">
        <v>694745.9</v>
      </c>
      <c r="I16" s="13">
        <v>2992861.9</v>
      </c>
      <c r="J16" s="13"/>
      <c r="K16" s="13"/>
      <c r="L16" s="13">
        <v>691745.9</v>
      </c>
      <c r="M16" s="13"/>
      <c r="N16" s="13">
        <v>3000</v>
      </c>
      <c r="O16" s="56">
        <f t="shared" si="2"/>
        <v>15718.812499999998</v>
      </c>
      <c r="Q16" s="80"/>
      <c r="R16" s="80"/>
    </row>
    <row r="17" spans="1:18" ht="31.5" customHeight="1" thickBot="1">
      <c r="A17" s="63">
        <v>2</v>
      </c>
      <c r="B17" s="71" t="s">
        <v>6</v>
      </c>
      <c r="C17" s="52">
        <f>D17+E17</f>
        <v>205.29999999999998</v>
      </c>
      <c r="D17" s="52">
        <f>D18+D19+D20+D24+D25+D26+D27</f>
        <v>188.1</v>
      </c>
      <c r="E17" s="52">
        <f aca="true" t="shared" si="5" ref="E17:N17">E18+E19+E20+E24+E25+E26+E27</f>
        <v>17.2</v>
      </c>
      <c r="F17" s="52">
        <f t="shared" si="5"/>
        <v>36000564.7</v>
      </c>
      <c r="G17" s="52">
        <f t="shared" si="5"/>
        <v>1255103.4</v>
      </c>
      <c r="H17" s="52">
        <f t="shared" si="5"/>
        <v>1667062.5</v>
      </c>
      <c r="I17" s="52">
        <f t="shared" si="5"/>
        <v>35407567.8</v>
      </c>
      <c r="J17" s="52">
        <f t="shared" si="5"/>
        <v>0</v>
      </c>
      <c r="K17" s="52">
        <f t="shared" si="5"/>
        <v>592996.8999999999</v>
      </c>
      <c r="L17" s="52">
        <f t="shared" si="5"/>
        <v>1416295.3</v>
      </c>
      <c r="M17" s="52">
        <f t="shared" si="5"/>
        <v>0</v>
      </c>
      <c r="N17" s="52">
        <f t="shared" si="5"/>
        <v>250767.19999999998</v>
      </c>
      <c r="O17" s="56">
        <f t="shared" si="2"/>
        <v>23923.820241892612</v>
      </c>
      <c r="Q17" s="80"/>
      <c r="R17" s="80"/>
    </row>
    <row r="18" spans="1:18" ht="13.5" customHeight="1" thickBot="1">
      <c r="A18" s="19"/>
      <c r="B18" s="72" t="s">
        <v>5</v>
      </c>
      <c r="C18" s="16">
        <f t="shared" si="1"/>
        <v>5.8</v>
      </c>
      <c r="D18" s="78">
        <v>5.8</v>
      </c>
      <c r="E18" s="78"/>
      <c r="F18" s="13">
        <v>2355561.7</v>
      </c>
      <c r="G18" s="13">
        <v>195980.4</v>
      </c>
      <c r="H18" s="13"/>
      <c r="I18" s="13">
        <v>2338228.9</v>
      </c>
      <c r="J18" s="13"/>
      <c r="K18" s="13">
        <v>17332.8</v>
      </c>
      <c r="L18" s="13"/>
      <c r="M18" s="13"/>
      <c r="N18" s="13"/>
      <c r="O18" s="56">
        <f t="shared" si="2"/>
        <v>50766.41594827587</v>
      </c>
      <c r="Q18" s="80"/>
      <c r="R18" s="80"/>
    </row>
    <row r="19" spans="1:18" ht="13.5" customHeight="1" thickBot="1">
      <c r="A19" s="19"/>
      <c r="B19" s="50" t="s">
        <v>12</v>
      </c>
      <c r="C19" s="16">
        <f t="shared" si="1"/>
        <v>8.8</v>
      </c>
      <c r="D19" s="78">
        <v>8.8</v>
      </c>
      <c r="E19" s="78"/>
      <c r="F19" s="13">
        <v>2795746.8</v>
      </c>
      <c r="G19" s="13">
        <v>183126</v>
      </c>
      <c r="H19" s="13"/>
      <c r="I19" s="13">
        <v>2795746.9</v>
      </c>
      <c r="J19" s="13"/>
      <c r="K19" s="13"/>
      <c r="L19" s="13"/>
      <c r="M19" s="13"/>
      <c r="N19" s="13"/>
      <c r="O19" s="56">
        <f t="shared" si="2"/>
        <v>39712.31249999999</v>
      </c>
      <c r="Q19" s="80"/>
      <c r="R19" s="80"/>
    </row>
    <row r="20" spans="1:18" ht="36.75" customHeight="1" thickBot="1">
      <c r="A20" s="19"/>
      <c r="B20" s="50" t="s">
        <v>39</v>
      </c>
      <c r="C20" s="16">
        <f t="shared" si="1"/>
        <v>116.3</v>
      </c>
      <c r="D20" s="78">
        <f>D21+D22+D23</f>
        <v>112</v>
      </c>
      <c r="E20" s="78">
        <f aca="true" t="shared" si="6" ref="E20:N20">E21+E22+E23</f>
        <v>4.300000000000001</v>
      </c>
      <c r="F20" s="78">
        <f t="shared" si="6"/>
        <v>22836101.6</v>
      </c>
      <c r="G20" s="78">
        <f t="shared" si="6"/>
        <v>571969.1</v>
      </c>
      <c r="H20" s="78">
        <f t="shared" si="6"/>
        <v>487806.1</v>
      </c>
      <c r="I20" s="78">
        <f t="shared" si="6"/>
        <v>22564895.1</v>
      </c>
      <c r="J20" s="78">
        <f t="shared" si="6"/>
        <v>0</v>
      </c>
      <c r="K20" s="78">
        <f t="shared" si="6"/>
        <v>271206.5</v>
      </c>
      <c r="L20" s="78">
        <f t="shared" si="6"/>
        <v>486361.7</v>
      </c>
      <c r="M20" s="78">
        <f t="shared" si="6"/>
        <v>0</v>
      </c>
      <c r="N20" s="78">
        <f t="shared" si="6"/>
        <v>1444.4</v>
      </c>
      <c r="O20" s="56">
        <f t="shared" si="2"/>
        <v>25486.72053571429</v>
      </c>
      <c r="Q20" s="81">
        <f>O20/25485*100</f>
        <v>100.00675117015612</v>
      </c>
      <c r="R20" s="80"/>
    </row>
    <row r="21" spans="1:18" ht="13.5" customHeight="1" thickBot="1">
      <c r="A21" s="12"/>
      <c r="B21" s="50" t="s">
        <v>29</v>
      </c>
      <c r="C21" s="16">
        <f t="shared" si="1"/>
        <v>112</v>
      </c>
      <c r="D21" s="78">
        <v>108.8</v>
      </c>
      <c r="E21" s="78">
        <v>3.2</v>
      </c>
      <c r="F21" s="13">
        <v>22187980.3</v>
      </c>
      <c r="G21" s="13">
        <v>543691.1</v>
      </c>
      <c r="H21" s="13">
        <v>361068.3</v>
      </c>
      <c r="I21" s="13">
        <v>21993923.3</v>
      </c>
      <c r="J21" s="13"/>
      <c r="K21" s="13">
        <v>194057</v>
      </c>
      <c r="L21" s="13">
        <v>359623.9</v>
      </c>
      <c r="M21" s="13"/>
      <c r="N21" s="13">
        <v>1444.4</v>
      </c>
      <c r="O21" s="56">
        <f t="shared" si="2"/>
        <v>25491.705307904413</v>
      </c>
      <c r="Q21" s="80"/>
      <c r="R21" s="80"/>
    </row>
    <row r="22" spans="1:15" ht="13.5" customHeight="1" thickBot="1">
      <c r="A22" s="12"/>
      <c r="B22" s="50" t="s">
        <v>30</v>
      </c>
      <c r="C22" s="16">
        <f t="shared" si="1"/>
        <v>0</v>
      </c>
      <c r="D22" s="78"/>
      <c r="E22" s="78"/>
      <c r="F22" s="13"/>
      <c r="G22" s="13"/>
      <c r="H22" s="13"/>
      <c r="I22" s="13"/>
      <c r="J22" s="13"/>
      <c r="K22" s="13"/>
      <c r="L22" s="13"/>
      <c r="M22" s="13"/>
      <c r="N22" s="13"/>
      <c r="O22" s="56" t="e">
        <f t="shared" si="2"/>
        <v>#DIV/0!</v>
      </c>
    </row>
    <row r="23" spans="1:15" ht="13.5" customHeight="1" thickBot="1">
      <c r="A23" s="12"/>
      <c r="B23" s="73" t="s">
        <v>31</v>
      </c>
      <c r="C23" s="16">
        <f t="shared" si="1"/>
        <v>4.300000000000001</v>
      </c>
      <c r="D23" s="78">
        <v>3.2</v>
      </c>
      <c r="E23" s="78">
        <v>1.1</v>
      </c>
      <c r="F23" s="13">
        <v>648121.3</v>
      </c>
      <c r="G23" s="13">
        <v>28278</v>
      </c>
      <c r="H23" s="13">
        <v>126737.8</v>
      </c>
      <c r="I23" s="13">
        <v>570971.8</v>
      </c>
      <c r="J23" s="13"/>
      <c r="K23" s="13">
        <v>77149.5</v>
      </c>
      <c r="L23" s="13">
        <v>126737.8</v>
      </c>
      <c r="M23" s="13"/>
      <c r="N23" s="13"/>
      <c r="O23" s="56">
        <f t="shared" si="2"/>
        <v>25317.23828125</v>
      </c>
    </row>
    <row r="24" spans="1:15" ht="29.25" customHeight="1" thickBot="1">
      <c r="A24" s="12"/>
      <c r="B24" s="34" t="s">
        <v>23</v>
      </c>
      <c r="C24" s="16">
        <f t="shared" si="1"/>
        <v>0.2</v>
      </c>
      <c r="D24" s="78"/>
      <c r="E24" s="78">
        <v>0.2</v>
      </c>
      <c r="F24" s="13"/>
      <c r="G24" s="13"/>
      <c r="H24" s="13">
        <v>29076.5</v>
      </c>
      <c r="I24" s="13"/>
      <c r="J24" s="13"/>
      <c r="K24" s="13"/>
      <c r="L24" s="13">
        <v>18689.4</v>
      </c>
      <c r="M24" s="13"/>
      <c r="N24" s="13">
        <v>10387.1</v>
      </c>
      <c r="O24" s="56" t="e">
        <f t="shared" si="2"/>
        <v>#DIV/0!</v>
      </c>
    </row>
    <row r="25" spans="1:15" ht="31.5" customHeight="1" thickBot="1">
      <c r="A25" s="31"/>
      <c r="B25" s="34" t="s">
        <v>41</v>
      </c>
      <c r="C25" s="16">
        <f t="shared" si="1"/>
        <v>6.3999999999999995</v>
      </c>
      <c r="D25" s="78">
        <v>6.3</v>
      </c>
      <c r="E25" s="78">
        <v>0.1</v>
      </c>
      <c r="F25" s="13">
        <v>1346622</v>
      </c>
      <c r="G25" s="13">
        <v>84864.2</v>
      </c>
      <c r="H25" s="13">
        <v>9931.6</v>
      </c>
      <c r="I25" s="13">
        <v>1346621.9</v>
      </c>
      <c r="J25" s="13"/>
      <c r="K25" s="13"/>
      <c r="L25" s="13">
        <v>4145.7</v>
      </c>
      <c r="M25" s="13"/>
      <c r="N25" s="13">
        <v>5785.9</v>
      </c>
      <c r="O25" s="56">
        <f t="shared" si="2"/>
        <v>26718.690476190477</v>
      </c>
    </row>
    <row r="26" spans="1:15" ht="39" customHeight="1" thickBot="1">
      <c r="A26" s="31"/>
      <c r="B26" s="34" t="s">
        <v>42</v>
      </c>
      <c r="C26" s="16">
        <f t="shared" si="1"/>
        <v>0.1</v>
      </c>
      <c r="D26" s="78"/>
      <c r="E26" s="78">
        <v>0.1</v>
      </c>
      <c r="F26" s="13"/>
      <c r="G26" s="13"/>
      <c r="H26" s="13">
        <v>10633.6</v>
      </c>
      <c r="I26" s="13"/>
      <c r="J26" s="13"/>
      <c r="K26" s="13"/>
      <c r="L26" s="13">
        <v>10633.6</v>
      </c>
      <c r="M26" s="13"/>
      <c r="N26" s="13"/>
      <c r="O26" s="56" t="e">
        <f t="shared" si="2"/>
        <v>#DIV/0!</v>
      </c>
    </row>
    <row r="27" spans="1:15" ht="13.5" customHeight="1" thickBot="1">
      <c r="A27" s="31"/>
      <c r="B27" s="50" t="s">
        <v>22</v>
      </c>
      <c r="C27" s="16">
        <f t="shared" si="1"/>
        <v>67.69999999999999</v>
      </c>
      <c r="D27" s="78">
        <f>D28+D29</f>
        <v>55.199999999999996</v>
      </c>
      <c r="E27" s="78">
        <f aca="true" t="shared" si="7" ref="E27:N27">E28+E29</f>
        <v>12.5</v>
      </c>
      <c r="F27" s="78">
        <f t="shared" si="7"/>
        <v>6666532.6</v>
      </c>
      <c r="G27" s="78">
        <f t="shared" si="7"/>
        <v>219163.7</v>
      </c>
      <c r="H27" s="78">
        <f t="shared" si="7"/>
        <v>1129614.7</v>
      </c>
      <c r="I27" s="78">
        <f t="shared" si="7"/>
        <v>6362075</v>
      </c>
      <c r="J27" s="78">
        <f t="shared" si="7"/>
        <v>0</v>
      </c>
      <c r="K27" s="78">
        <f t="shared" si="7"/>
        <v>304457.6</v>
      </c>
      <c r="L27" s="78">
        <f t="shared" si="7"/>
        <v>896464.9</v>
      </c>
      <c r="M27" s="78">
        <f t="shared" si="7"/>
        <v>0</v>
      </c>
      <c r="N27" s="78">
        <f t="shared" si="7"/>
        <v>233149.8</v>
      </c>
      <c r="O27" s="56">
        <f t="shared" si="2"/>
        <v>15096.314764492754</v>
      </c>
    </row>
    <row r="28" spans="1:15" ht="27.75" customHeight="1" thickBot="1">
      <c r="A28" s="31"/>
      <c r="B28" s="50" t="s">
        <v>32</v>
      </c>
      <c r="C28" s="16">
        <f t="shared" si="1"/>
        <v>4.9</v>
      </c>
      <c r="D28" s="78">
        <v>4.9</v>
      </c>
      <c r="E28" s="78"/>
      <c r="F28" s="13">
        <v>633710.3</v>
      </c>
      <c r="G28" s="13">
        <v>63273.6</v>
      </c>
      <c r="H28" s="13"/>
      <c r="I28" s="13">
        <v>633710.3</v>
      </c>
      <c r="J28" s="13"/>
      <c r="K28" s="13"/>
      <c r="L28" s="13"/>
      <c r="M28" s="13"/>
      <c r="N28" s="13"/>
      <c r="O28" s="56">
        <f t="shared" si="2"/>
        <v>16166.079081632653</v>
      </c>
    </row>
    <row r="29" spans="1:15" ht="13.5" customHeight="1" thickBot="1">
      <c r="A29" s="31"/>
      <c r="B29" s="34" t="s">
        <v>33</v>
      </c>
      <c r="C29" s="13">
        <f t="shared" si="1"/>
        <v>62.8</v>
      </c>
      <c r="D29" s="78">
        <v>50.3</v>
      </c>
      <c r="E29" s="78">
        <v>12.5</v>
      </c>
      <c r="F29" s="13">
        <v>6032822.3</v>
      </c>
      <c r="G29" s="13">
        <v>155890.1</v>
      </c>
      <c r="H29" s="13">
        <v>1129614.7</v>
      </c>
      <c r="I29" s="13">
        <v>5728364.7</v>
      </c>
      <c r="J29" s="13"/>
      <c r="K29" s="13">
        <v>304457.6</v>
      </c>
      <c r="L29" s="13">
        <v>896464.9</v>
      </c>
      <c r="M29" s="13"/>
      <c r="N29" s="13">
        <v>233149.8</v>
      </c>
      <c r="O29" s="56">
        <f t="shared" si="2"/>
        <v>14992.103131212723</v>
      </c>
    </row>
    <row r="30" spans="1:15" ht="44.25" customHeight="1" thickBot="1">
      <c r="A30" s="35"/>
      <c r="B30" s="34" t="s">
        <v>40</v>
      </c>
      <c r="C30" s="32">
        <f t="shared" si="1"/>
        <v>0</v>
      </c>
      <c r="D30" s="78">
        <v>0</v>
      </c>
      <c r="E30" s="78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56" t="e">
        <f t="shared" si="2"/>
        <v>#DIV/0!</v>
      </c>
    </row>
    <row r="31" spans="1:15" ht="35.25" customHeight="1" thickBot="1">
      <c r="A31" s="57">
        <v>3</v>
      </c>
      <c r="B31" s="64" t="s">
        <v>7</v>
      </c>
      <c r="C31" s="52">
        <f aca="true" t="shared" si="8" ref="C31:C46">D31+E31</f>
        <v>5.8</v>
      </c>
      <c r="D31" s="52">
        <f aca="true" t="shared" si="9" ref="D31:N31">D32+D33+D34+D35</f>
        <v>3.9</v>
      </c>
      <c r="E31" s="52">
        <f t="shared" si="9"/>
        <v>1.9000000000000001</v>
      </c>
      <c r="F31" s="52">
        <f t="shared" si="9"/>
        <v>703957.9</v>
      </c>
      <c r="G31" s="52">
        <f t="shared" si="9"/>
        <v>127202.4</v>
      </c>
      <c r="H31" s="52">
        <f t="shared" si="9"/>
        <v>399703.6</v>
      </c>
      <c r="I31" s="53">
        <f t="shared" si="9"/>
        <v>469429.1</v>
      </c>
      <c r="J31" s="53">
        <f t="shared" si="9"/>
        <v>0</v>
      </c>
      <c r="K31" s="53">
        <f t="shared" si="9"/>
        <v>234528.8</v>
      </c>
      <c r="L31" s="52">
        <f t="shared" si="9"/>
        <v>399703.6</v>
      </c>
      <c r="M31" s="52">
        <f t="shared" si="9"/>
        <v>0</v>
      </c>
      <c r="N31" s="52">
        <f t="shared" si="9"/>
        <v>0</v>
      </c>
      <c r="O31" s="56">
        <f t="shared" si="2"/>
        <v>22562.753205128207</v>
      </c>
    </row>
    <row r="32" spans="1:15" ht="13.5" customHeight="1" thickBot="1">
      <c r="A32" s="12"/>
      <c r="B32" s="72" t="s">
        <v>5</v>
      </c>
      <c r="C32" s="16">
        <f t="shared" si="8"/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15">
        <v>0</v>
      </c>
      <c r="K32" s="14">
        <v>0</v>
      </c>
      <c r="L32" s="14">
        <v>0</v>
      </c>
      <c r="M32" s="14">
        <v>0</v>
      </c>
      <c r="N32" s="14">
        <v>0</v>
      </c>
      <c r="O32" s="56" t="e">
        <f t="shared" si="2"/>
        <v>#DIV/0!</v>
      </c>
    </row>
    <row r="33" spans="1:15" ht="13.5" customHeight="1" thickBot="1">
      <c r="A33" s="12"/>
      <c r="B33" s="50" t="s">
        <v>12</v>
      </c>
      <c r="C33" s="16">
        <f t="shared" si="8"/>
        <v>0</v>
      </c>
      <c r="D33" s="13">
        <v>0</v>
      </c>
      <c r="E33" s="13">
        <v>0</v>
      </c>
      <c r="F33" s="14">
        <v>0</v>
      </c>
      <c r="G33" s="13">
        <v>0</v>
      </c>
      <c r="H33" s="13">
        <v>0</v>
      </c>
      <c r="I33" s="15">
        <v>0</v>
      </c>
      <c r="J33" s="15">
        <v>0</v>
      </c>
      <c r="K33" s="13">
        <v>0</v>
      </c>
      <c r="L33" s="13">
        <v>0</v>
      </c>
      <c r="M33" s="13">
        <v>0</v>
      </c>
      <c r="N33" s="13">
        <v>0</v>
      </c>
      <c r="O33" s="56" t="e">
        <f t="shared" si="2"/>
        <v>#DIV/0!</v>
      </c>
    </row>
    <row r="34" spans="1:15" ht="13.5" customHeight="1" thickBot="1">
      <c r="A34" s="12"/>
      <c r="B34" s="50" t="s">
        <v>8</v>
      </c>
      <c r="C34" s="16">
        <f t="shared" si="8"/>
        <v>4.5</v>
      </c>
      <c r="D34" s="13">
        <v>2.9</v>
      </c>
      <c r="E34" s="13">
        <v>1.6</v>
      </c>
      <c r="F34" s="14">
        <v>619823.5</v>
      </c>
      <c r="G34" s="13">
        <v>127202.4</v>
      </c>
      <c r="H34" s="13">
        <v>358000.6</v>
      </c>
      <c r="I34" s="15">
        <v>385294.7</v>
      </c>
      <c r="J34" s="15">
        <v>0</v>
      </c>
      <c r="K34" s="13">
        <v>234528.8</v>
      </c>
      <c r="L34" s="13">
        <v>358000.6</v>
      </c>
      <c r="M34" s="13">
        <v>0</v>
      </c>
      <c r="N34" s="13">
        <v>0</v>
      </c>
      <c r="O34" s="56">
        <f t="shared" si="2"/>
        <v>26716.530172413793</v>
      </c>
    </row>
    <row r="35" spans="1:15" ht="17.25" customHeight="1" thickBot="1">
      <c r="A35" s="20"/>
      <c r="B35" s="34" t="s">
        <v>9</v>
      </c>
      <c r="C35" s="32">
        <f t="shared" si="8"/>
        <v>1.3</v>
      </c>
      <c r="D35" s="25">
        <v>1</v>
      </c>
      <c r="E35" s="25">
        <v>0.3</v>
      </c>
      <c r="F35" s="25">
        <v>84134.4</v>
      </c>
      <c r="G35" s="25">
        <v>0</v>
      </c>
      <c r="H35" s="25">
        <v>41703</v>
      </c>
      <c r="I35" s="18">
        <v>84134.4</v>
      </c>
      <c r="J35" s="18">
        <v>0</v>
      </c>
      <c r="K35" s="25">
        <v>0</v>
      </c>
      <c r="L35" s="25">
        <v>41703</v>
      </c>
      <c r="M35" s="47">
        <v>0</v>
      </c>
      <c r="N35" s="47">
        <v>0</v>
      </c>
      <c r="O35" s="56">
        <f t="shared" si="2"/>
        <v>10516.8</v>
      </c>
    </row>
    <row r="36" spans="1:15" ht="40.5" customHeight="1" thickBot="1">
      <c r="A36" s="58">
        <v>4</v>
      </c>
      <c r="B36" s="59" t="s">
        <v>44</v>
      </c>
      <c r="C36" s="60">
        <f>D36+E36</f>
        <v>8.2</v>
      </c>
      <c r="D36" s="61">
        <f>D37+D38+D39+D40</f>
        <v>5.1</v>
      </c>
      <c r="E36" s="61">
        <f aca="true" t="shared" si="10" ref="E36:N36">E37+E38+E39+E40</f>
        <v>3.1</v>
      </c>
      <c r="F36" s="61">
        <f t="shared" si="10"/>
        <v>1214910.7000000002</v>
      </c>
      <c r="G36" s="61">
        <f t="shared" si="10"/>
        <v>20279.4</v>
      </c>
      <c r="H36" s="61">
        <f t="shared" si="10"/>
        <v>293244.10000000003</v>
      </c>
      <c r="I36" s="61">
        <f t="shared" si="10"/>
        <v>1214910.7000000002</v>
      </c>
      <c r="J36" s="61">
        <f t="shared" si="10"/>
        <v>0</v>
      </c>
      <c r="K36" s="61">
        <f t="shared" si="10"/>
        <v>0</v>
      </c>
      <c r="L36" s="61">
        <f t="shared" si="10"/>
        <v>293244.10000000003</v>
      </c>
      <c r="M36" s="62">
        <f t="shared" si="10"/>
        <v>0</v>
      </c>
      <c r="N36" s="62">
        <f t="shared" si="10"/>
        <v>0</v>
      </c>
      <c r="O36" s="56">
        <f t="shared" si="2"/>
        <v>29777.223039215693</v>
      </c>
    </row>
    <row r="37" spans="1:15" ht="13.5" customHeight="1" thickBot="1">
      <c r="A37" s="35"/>
      <c r="B37" s="72" t="s">
        <v>5</v>
      </c>
      <c r="C37" s="16">
        <f>D37+E37</f>
        <v>1</v>
      </c>
      <c r="D37" s="14">
        <v>1</v>
      </c>
      <c r="E37" s="14">
        <v>0</v>
      </c>
      <c r="F37" s="14">
        <v>288729</v>
      </c>
      <c r="G37" s="14">
        <v>20279.4</v>
      </c>
      <c r="H37" s="14">
        <v>0</v>
      </c>
      <c r="I37" s="14">
        <v>288729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56">
        <f t="shared" si="2"/>
        <v>36091.125</v>
      </c>
    </row>
    <row r="38" spans="1:15" ht="13.5" customHeight="1" thickBot="1">
      <c r="A38" s="35"/>
      <c r="B38" s="72" t="s">
        <v>12</v>
      </c>
      <c r="C38" s="16">
        <f>D38+E38</f>
        <v>1</v>
      </c>
      <c r="D38" s="13">
        <v>1</v>
      </c>
      <c r="E38" s="13">
        <v>0</v>
      </c>
      <c r="F38" s="13">
        <v>175532.1</v>
      </c>
      <c r="G38" s="13">
        <v>0</v>
      </c>
      <c r="H38" s="13">
        <v>0</v>
      </c>
      <c r="I38" s="13">
        <v>175532.1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56">
        <f t="shared" si="2"/>
        <v>21941.5125</v>
      </c>
    </row>
    <row r="39" spans="1:15" ht="13.5" customHeight="1" thickBot="1">
      <c r="A39" s="35"/>
      <c r="B39" s="72" t="s">
        <v>8</v>
      </c>
      <c r="C39" s="16">
        <f>D39+E39</f>
        <v>4.7</v>
      </c>
      <c r="D39" s="13">
        <v>2</v>
      </c>
      <c r="E39" s="13">
        <v>2.7</v>
      </c>
      <c r="F39" s="13">
        <v>649450.5</v>
      </c>
      <c r="G39" s="13">
        <v>0</v>
      </c>
      <c r="H39" s="13">
        <v>251373.2</v>
      </c>
      <c r="I39" s="13">
        <v>649450.5</v>
      </c>
      <c r="J39" s="13">
        <v>0</v>
      </c>
      <c r="K39" s="13">
        <v>0</v>
      </c>
      <c r="L39" s="13">
        <v>251373.2</v>
      </c>
      <c r="M39" s="13">
        <v>0</v>
      </c>
      <c r="N39" s="13">
        <v>0</v>
      </c>
      <c r="O39" s="56">
        <f t="shared" si="2"/>
        <v>40590.65625</v>
      </c>
    </row>
    <row r="40" spans="1:15" ht="13.5" customHeight="1" thickBot="1">
      <c r="A40" s="48"/>
      <c r="B40" s="74" t="s">
        <v>9</v>
      </c>
      <c r="C40" s="49">
        <f>D40+E40</f>
        <v>1.5</v>
      </c>
      <c r="D40" s="17">
        <v>1.1</v>
      </c>
      <c r="E40" s="17">
        <v>0.4</v>
      </c>
      <c r="F40" s="17">
        <v>101199.1</v>
      </c>
      <c r="G40" s="17">
        <v>0</v>
      </c>
      <c r="H40" s="17">
        <v>41870.9</v>
      </c>
      <c r="I40" s="17">
        <v>101199.1</v>
      </c>
      <c r="J40" s="17">
        <v>0</v>
      </c>
      <c r="K40" s="17">
        <v>0</v>
      </c>
      <c r="L40" s="17">
        <v>41870.9</v>
      </c>
      <c r="M40" s="17">
        <v>0</v>
      </c>
      <c r="N40" s="17">
        <v>0</v>
      </c>
      <c r="O40" s="56">
        <f t="shared" si="2"/>
        <v>11499.897727272726</v>
      </c>
    </row>
    <row r="41" spans="1:15" ht="36" customHeight="1" thickBot="1">
      <c r="A41" s="51">
        <v>5</v>
      </c>
      <c r="B41" s="67" t="s">
        <v>14</v>
      </c>
      <c r="C41" s="52">
        <f t="shared" si="8"/>
        <v>17.3</v>
      </c>
      <c r="D41" s="52">
        <f>D43+D46+D44+D45</f>
        <v>16.5</v>
      </c>
      <c r="E41" s="52">
        <f aca="true" t="shared" si="11" ref="E41:N41">E43+E46+E44+E45</f>
        <v>0.8</v>
      </c>
      <c r="F41" s="52">
        <f t="shared" si="11"/>
        <v>3648487.7</v>
      </c>
      <c r="G41" s="52">
        <f t="shared" si="11"/>
        <v>0</v>
      </c>
      <c r="H41" s="52">
        <f t="shared" si="11"/>
        <v>69537.9</v>
      </c>
      <c r="I41" s="52">
        <f t="shared" si="11"/>
        <v>3648487.7</v>
      </c>
      <c r="J41" s="52">
        <f t="shared" si="11"/>
        <v>0</v>
      </c>
      <c r="K41" s="52">
        <f t="shared" si="11"/>
        <v>0</v>
      </c>
      <c r="L41" s="52">
        <f t="shared" si="11"/>
        <v>69537.9</v>
      </c>
      <c r="M41" s="52">
        <f t="shared" si="11"/>
        <v>0</v>
      </c>
      <c r="N41" s="52">
        <f t="shared" si="11"/>
        <v>0</v>
      </c>
      <c r="O41" s="56">
        <f t="shared" si="2"/>
        <v>27640.058333333334</v>
      </c>
    </row>
    <row r="42" spans="1:15" ht="31.5" customHeight="1" thickBot="1">
      <c r="A42" s="68"/>
      <c r="B42" s="65" t="s">
        <v>43</v>
      </c>
      <c r="C42" s="14">
        <f t="shared" si="8"/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56" t="e">
        <f t="shared" si="2"/>
        <v>#DIV/0!</v>
      </c>
    </row>
    <row r="43" spans="1:15" ht="13.5" customHeight="1" thickBot="1">
      <c r="A43" s="12"/>
      <c r="B43" s="50" t="s">
        <v>5</v>
      </c>
      <c r="C43" s="13">
        <f t="shared" si="8"/>
        <v>1</v>
      </c>
      <c r="D43" s="13">
        <v>1</v>
      </c>
      <c r="E43" s="13">
        <v>0</v>
      </c>
      <c r="F43" s="13">
        <v>413742.4</v>
      </c>
      <c r="G43" s="13">
        <v>0</v>
      </c>
      <c r="H43" s="13">
        <v>0</v>
      </c>
      <c r="I43" s="13">
        <v>413742.4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56">
        <f t="shared" si="2"/>
        <v>51717.8</v>
      </c>
    </row>
    <row r="44" spans="1:15" ht="13.5" customHeight="1" thickBot="1">
      <c r="A44" s="20"/>
      <c r="B44" s="50" t="s">
        <v>12</v>
      </c>
      <c r="C44" s="16">
        <f t="shared" si="8"/>
        <v>4</v>
      </c>
      <c r="D44" s="17">
        <v>4</v>
      </c>
      <c r="E44" s="17">
        <v>0</v>
      </c>
      <c r="F44" s="14">
        <v>1132101.8</v>
      </c>
      <c r="G44" s="17">
        <v>0</v>
      </c>
      <c r="H44" s="17">
        <v>0</v>
      </c>
      <c r="I44" s="24">
        <v>1132101.8</v>
      </c>
      <c r="J44" s="24">
        <v>0</v>
      </c>
      <c r="K44" s="13">
        <v>0</v>
      </c>
      <c r="L44" s="13">
        <v>0</v>
      </c>
      <c r="M44" s="13">
        <v>0</v>
      </c>
      <c r="N44" s="13">
        <v>0</v>
      </c>
      <c r="O44" s="56">
        <f t="shared" si="2"/>
        <v>35378.18125</v>
      </c>
    </row>
    <row r="45" spans="1:15" ht="13.5" customHeight="1" thickBot="1">
      <c r="A45" s="20"/>
      <c r="B45" s="34" t="s">
        <v>13</v>
      </c>
      <c r="C45" s="16">
        <f t="shared" si="8"/>
        <v>11.5</v>
      </c>
      <c r="D45" s="17">
        <v>11.5</v>
      </c>
      <c r="E45" s="17">
        <v>0</v>
      </c>
      <c r="F45" s="14">
        <v>2102643.5</v>
      </c>
      <c r="G45" s="17">
        <v>0</v>
      </c>
      <c r="H45" s="17">
        <v>0</v>
      </c>
      <c r="I45" s="24">
        <v>2102643.5</v>
      </c>
      <c r="J45" s="24">
        <v>0</v>
      </c>
      <c r="K45" s="13">
        <v>0</v>
      </c>
      <c r="L45" s="13">
        <v>0</v>
      </c>
      <c r="M45" s="13">
        <v>0</v>
      </c>
      <c r="N45" s="13">
        <v>0</v>
      </c>
      <c r="O45" s="56">
        <f t="shared" si="2"/>
        <v>22854.820652173912</v>
      </c>
    </row>
    <row r="46" spans="1:15" ht="13.5" customHeight="1" thickBot="1">
      <c r="A46" s="20"/>
      <c r="B46" s="34" t="s">
        <v>9</v>
      </c>
      <c r="C46" s="16">
        <f t="shared" si="8"/>
        <v>0.8</v>
      </c>
      <c r="D46" s="17">
        <v>0</v>
      </c>
      <c r="E46" s="17">
        <v>0.8</v>
      </c>
      <c r="F46" s="25">
        <v>0</v>
      </c>
      <c r="G46" s="17">
        <v>0</v>
      </c>
      <c r="H46" s="17">
        <v>69537.9</v>
      </c>
      <c r="I46" s="26">
        <v>0</v>
      </c>
      <c r="J46" s="26">
        <v>0</v>
      </c>
      <c r="K46" s="17">
        <v>0</v>
      </c>
      <c r="L46" s="17">
        <v>69537.9</v>
      </c>
      <c r="M46" s="36">
        <v>0</v>
      </c>
      <c r="N46" s="36">
        <v>0</v>
      </c>
      <c r="O46" s="56" t="e">
        <f t="shared" si="2"/>
        <v>#DIV/0!</v>
      </c>
    </row>
    <row r="47" spans="1:16" ht="16.5" customHeight="1" thickBot="1">
      <c r="A47" s="28"/>
      <c r="B47" s="29" t="s">
        <v>10</v>
      </c>
      <c r="C47" s="30">
        <f>D47+E47</f>
        <v>358.4</v>
      </c>
      <c r="D47" s="30">
        <f aca="true" t="shared" si="12" ref="D47:N47">D41+D36+D31+D17+D8</f>
        <v>328.7</v>
      </c>
      <c r="E47" s="30">
        <f t="shared" si="12"/>
        <v>29.7</v>
      </c>
      <c r="F47" s="30">
        <f t="shared" si="12"/>
        <v>62648095.2</v>
      </c>
      <c r="G47" s="30">
        <f t="shared" si="12"/>
        <v>2530473.5999999996</v>
      </c>
      <c r="H47" s="30">
        <f t="shared" si="12"/>
        <v>3208941.9000000004</v>
      </c>
      <c r="I47" s="30">
        <f t="shared" si="12"/>
        <v>61804819.4</v>
      </c>
      <c r="J47" s="30">
        <f t="shared" si="12"/>
        <v>0</v>
      </c>
      <c r="K47" s="30">
        <f t="shared" si="12"/>
        <v>843275.7999999999</v>
      </c>
      <c r="L47" s="30">
        <f t="shared" si="12"/>
        <v>2945934.7</v>
      </c>
      <c r="M47" s="30">
        <f t="shared" si="12"/>
        <v>0</v>
      </c>
      <c r="N47" s="30">
        <f t="shared" si="12"/>
        <v>263007.19999999995</v>
      </c>
      <c r="O47" s="56">
        <f t="shared" si="2"/>
        <v>23824.19196836021</v>
      </c>
      <c r="P47" s="77">
        <f>(F47+H47)/8/D47</f>
        <v>25044.507567690904</v>
      </c>
    </row>
    <row r="48" spans="6:8" ht="13.5" customHeight="1">
      <c r="F48" s="3">
        <f>I47+K47</f>
        <v>62648095.199999996</v>
      </c>
      <c r="H48" s="3">
        <f>L47+N47</f>
        <v>3208941.9000000004</v>
      </c>
    </row>
    <row r="49" ht="13.5" customHeight="1"/>
    <row r="50" ht="13.5" customHeight="1">
      <c r="C50" s="3" t="s">
        <v>46</v>
      </c>
    </row>
    <row r="51" ht="13.5" customHeight="1"/>
    <row r="52" spans="4:12" ht="13.5" customHeight="1">
      <c r="D52" s="4" t="s">
        <v>45</v>
      </c>
      <c r="E52" s="75"/>
      <c r="F52" s="27"/>
      <c r="G52" s="27"/>
      <c r="H52" s="27"/>
      <c r="I52" s="27"/>
      <c r="J52" s="27"/>
      <c r="K52" s="27"/>
      <c r="L52" s="27"/>
    </row>
    <row r="53" spans="4:12" ht="13.5" customHeight="1">
      <c r="D53" s="75"/>
      <c r="E53" s="75"/>
      <c r="F53" s="27"/>
      <c r="G53" s="27"/>
      <c r="H53" s="27"/>
      <c r="I53" s="27"/>
      <c r="J53" s="27"/>
      <c r="K53" s="27"/>
      <c r="L53" s="27"/>
    </row>
    <row r="54" spans="4:12" ht="13.5" customHeight="1">
      <c r="D54" s="4" t="s">
        <v>47</v>
      </c>
      <c r="E54" s="75"/>
      <c r="F54" s="69"/>
      <c r="G54" s="27"/>
      <c r="H54" s="27"/>
      <c r="I54" s="27"/>
      <c r="J54" s="27"/>
      <c r="K54" s="27"/>
      <c r="L54" s="27"/>
    </row>
    <row r="55" spans="4:5" ht="13.5" customHeight="1">
      <c r="D55" s="76">
        <v>43713</v>
      </c>
      <c r="E55" s="4"/>
    </row>
    <row r="56" spans="3:11" ht="13.5" customHeight="1">
      <c r="C56" s="94"/>
      <c r="D56" s="94"/>
      <c r="E56" s="94"/>
      <c r="F56" s="94"/>
      <c r="G56" s="94"/>
      <c r="H56" s="94"/>
      <c r="I56" s="21"/>
      <c r="J56" s="21"/>
      <c r="K56" s="21"/>
    </row>
    <row r="57" spans="3:11" ht="13.5" customHeight="1">
      <c r="C57" s="95"/>
      <c r="D57" s="95"/>
      <c r="E57" s="95"/>
      <c r="F57" s="95"/>
      <c r="G57" s="95"/>
      <c r="H57" s="95"/>
      <c r="I57" s="22"/>
      <c r="J57" s="22"/>
      <c r="K57" s="22"/>
    </row>
    <row r="58" spans="3:11" ht="13.5" customHeight="1">
      <c r="C58" s="94"/>
      <c r="D58" s="94"/>
      <c r="E58" s="94"/>
      <c r="F58" s="94"/>
      <c r="G58" s="94"/>
      <c r="H58" s="94"/>
      <c r="I58" s="21"/>
      <c r="J58" s="21"/>
      <c r="K58" s="21"/>
    </row>
    <row r="59" spans="3:11" ht="13.5" customHeight="1">
      <c r="C59" s="94"/>
      <c r="D59" s="94"/>
      <c r="E59" s="94"/>
      <c r="F59" s="94"/>
      <c r="G59" s="94"/>
      <c r="H59" s="94"/>
      <c r="I59" s="21"/>
      <c r="J59" s="21"/>
      <c r="K59" s="21"/>
    </row>
    <row r="60" spans="3:11" ht="13.5" customHeight="1">
      <c r="C60" s="94"/>
      <c r="D60" s="94"/>
      <c r="E60" s="94"/>
      <c r="F60" s="94"/>
      <c r="G60" s="94"/>
      <c r="H60" s="94"/>
      <c r="I60" s="21"/>
      <c r="J60" s="21"/>
      <c r="K60" s="21"/>
    </row>
    <row r="61" spans="8:11" ht="13.5" customHeight="1">
      <c r="H61" s="21"/>
      <c r="I61" s="21"/>
      <c r="J61" s="21"/>
      <c r="K61" s="21"/>
    </row>
    <row r="62" spans="8:11" ht="18.75">
      <c r="H62" s="21"/>
      <c r="I62" s="21"/>
      <c r="J62" s="21"/>
      <c r="K62" s="21"/>
    </row>
    <row r="63" spans="3:8" ht="18.75">
      <c r="C63" s="2"/>
      <c r="D63" s="2"/>
      <c r="E63" s="2"/>
      <c r="F63" s="2"/>
      <c r="G63" s="2"/>
      <c r="H63" s="2"/>
    </row>
    <row r="65" ht="18.75">
      <c r="F65" s="3">
        <f>F47+H47</f>
        <v>65857037.1</v>
      </c>
    </row>
  </sheetData>
  <sheetProtection/>
  <mergeCells count="17">
    <mergeCell ref="L5:N5"/>
    <mergeCell ref="B1:M2"/>
    <mergeCell ref="C4:E4"/>
    <mergeCell ref="C5:C6"/>
    <mergeCell ref="D5:E5"/>
    <mergeCell ref="F4:H4"/>
    <mergeCell ref="I4:N4"/>
    <mergeCell ref="O4:O6"/>
    <mergeCell ref="C3:O3"/>
    <mergeCell ref="H5:H6"/>
    <mergeCell ref="F5:G5"/>
    <mergeCell ref="I5:K5"/>
    <mergeCell ref="C60:H60"/>
    <mergeCell ref="C58:H58"/>
    <mergeCell ref="C59:H59"/>
    <mergeCell ref="C56:H56"/>
    <mergeCell ref="C57:H57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8" r:id="rId2"/>
  <rowBreaks count="1" manualBreakCount="1">
    <brk id="57" max="15" man="1"/>
  </rowBreaks>
  <colBreaks count="1" manualBreakCount="1">
    <brk id="18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2019-06-06T05:16:02Z</cp:lastPrinted>
  <dcterms:created xsi:type="dcterms:W3CDTF">2011-04-01T06:40:59Z</dcterms:created>
  <dcterms:modified xsi:type="dcterms:W3CDTF">2019-09-11T06:33:10Z</dcterms:modified>
  <cp:category/>
  <cp:version/>
  <cp:contentType/>
  <cp:contentStatus/>
</cp:coreProperties>
</file>